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D\CED-RANDG\GENERAL\CLOSING 16-17\PUBLIC INSPECTION\Queries\15.Megan Waugh\Final\Myatts Field North\"/>
    </mc:Choice>
  </mc:AlternateContent>
  <bookViews>
    <workbookView xWindow="0" yWindow="0" windowWidth="20496" windowHeight="7752"/>
  </bookViews>
  <sheets>
    <sheet name="1. UC Payments" sheetId="1" r:id="rId1"/>
    <sheet name="2. Contract Variations" sheetId="2" r:id="rId2"/>
    <sheet name="3. Performance &amp; Unavailability" sheetId="3" r:id="rId3"/>
    <sheet name="4. Client Side Costs" sheetId="4" r:id="rId4"/>
    <sheet name="5. Grant Payment to Voluntary O" sheetId="5" r:id="rId5"/>
    <sheet name="6. Legal Fe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 l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C6" i="5" l="1"/>
  <c r="B10" i="4" l="1"/>
  <c r="D17" i="3" l="1"/>
  <c r="C17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C14" i="2" l="1"/>
  <c r="C17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D22" i="1" l="1"/>
  <c r="C22" i="1"/>
  <c r="E18" i="1"/>
  <c r="E17" i="1"/>
  <c r="E16" i="1"/>
  <c r="E15" i="1"/>
  <c r="E14" i="1"/>
  <c r="E13" i="1"/>
  <c r="E12" i="1"/>
  <c r="E11" i="1"/>
  <c r="E10" i="1"/>
  <c r="E9" i="1"/>
  <c r="E22" i="1" s="1"/>
  <c r="E8" i="1"/>
  <c r="E7" i="1"/>
</calcChain>
</file>

<file path=xl/sharedStrings.xml><?xml version="1.0" encoding="utf-8"?>
<sst xmlns="http://schemas.openxmlformats.org/spreadsheetml/2006/main" count="48" uniqueCount="40">
  <si>
    <t>1. Regenter Myatts Field North Limited</t>
  </si>
  <si>
    <t>Invoice summary from April 2016 to March 2017</t>
  </si>
  <si>
    <t>Invoice No.:</t>
  </si>
  <si>
    <t>Regenter Invoice Summary</t>
  </si>
  <si>
    <t>Net</t>
  </si>
  <si>
    <t>VAT</t>
  </si>
  <si>
    <t>Gross</t>
  </si>
  <si>
    <t>MFN/0071</t>
  </si>
  <si>
    <t>MFN/0072</t>
  </si>
  <si>
    <t>MFN/0073</t>
  </si>
  <si>
    <t>MFN/0074</t>
  </si>
  <si>
    <t>MFN/0075</t>
  </si>
  <si>
    <t>MFN/0076</t>
  </si>
  <si>
    <t>MFN/0077</t>
  </si>
  <si>
    <t>MFN/0078</t>
  </si>
  <si>
    <t>MFN/0080</t>
  </si>
  <si>
    <t>MFN/0081</t>
  </si>
  <si>
    <t>MFN/0082</t>
  </si>
  <si>
    <t>MFN/0083</t>
  </si>
  <si>
    <t>Total 2016-17</t>
  </si>
  <si>
    <t>2. Contract Variations Payment 2016-17</t>
  </si>
  <si>
    <t>Month</t>
  </si>
  <si>
    <t>Amount</t>
  </si>
  <si>
    <t>Deductions</t>
  </si>
  <si>
    <t>Performance</t>
  </si>
  <si>
    <t>Unavailability</t>
  </si>
  <si>
    <t>Total</t>
  </si>
  <si>
    <t>3. Performance and Unavailability Deductions obtained from Regenter Unitary Invoice payments Apr2016 - Mar2017</t>
  </si>
  <si>
    <t>*</t>
  </si>
  <si>
    <t>Includes compensation event payments of £87,355.83 and £30,868.24 respectively.</t>
  </si>
  <si>
    <t>Row Labels</t>
  </si>
  <si>
    <t>Employee costs</t>
  </si>
  <si>
    <t>Consultancy Fees</t>
  </si>
  <si>
    <t>Staff Expenses</t>
  </si>
  <si>
    <t xml:space="preserve">ICT </t>
  </si>
  <si>
    <t>Photocopying</t>
  </si>
  <si>
    <t>Grand Total</t>
  </si>
  <si>
    <t>4. MFN PFI Client Side Costs as at 31 March 2017 as obtained from the Lambeth Oracle financial system</t>
  </si>
  <si>
    <t>5. Grant Payment to Voluntary Organisations</t>
  </si>
  <si>
    <t>6. MFN PFI Legal Costs as at 31 March 2017 as obtained from the Lambeth Oracle financial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</si>
</sst>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m/yyyy"/>
    <numFmt numFmtId="165" formatCode="mmmm\ yyyy"/>
    <numFmt numFmtId="166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6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0" fillId="2" borderId="6" xfId="0" applyFill="1" applyBorder="1"/>
    <xf numFmtId="164" fontId="0" fillId="2" borderId="0" xfId="0" applyNumberForma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5" fontId="0" fillId="2" borderId="10" xfId="0" applyNumberFormat="1" applyFill="1" applyBorder="1" applyAlignment="1">
      <alignment horizontal="left"/>
    </xf>
    <xf numFmtId="4" fontId="0" fillId="0" borderId="10" xfId="0" applyNumberFormat="1" applyFill="1" applyBorder="1"/>
    <xf numFmtId="4" fontId="0" fillId="2" borderId="11" xfId="0" applyNumberFormat="1" applyFill="1" applyBorder="1"/>
    <xf numFmtId="4" fontId="0" fillId="2" borderId="12" xfId="0" applyNumberFormat="1" applyFont="1" applyFill="1" applyBorder="1"/>
    <xf numFmtId="0" fontId="0" fillId="2" borderId="13" xfId="0" applyFill="1" applyBorder="1"/>
    <xf numFmtId="4" fontId="0" fillId="2" borderId="14" xfId="0" applyNumberFormat="1" applyFill="1" applyBorder="1"/>
    <xf numFmtId="4" fontId="0" fillId="2" borderId="15" xfId="0" applyNumberFormat="1" applyFill="1" applyBorder="1"/>
    <xf numFmtId="0" fontId="0" fillId="2" borderId="16" xfId="0" applyFill="1" applyBorder="1"/>
    <xf numFmtId="165" fontId="0" fillId="2" borderId="17" xfId="0" applyNumberFormat="1" applyFill="1" applyBorder="1" applyAlignment="1">
      <alignment horizontal="left"/>
    </xf>
    <xf numFmtId="4" fontId="0" fillId="2" borderId="18" xfId="0" applyNumberFormat="1" applyFill="1" applyBorder="1"/>
    <xf numFmtId="4" fontId="0" fillId="2" borderId="19" xfId="0" applyNumberFormat="1" applyFill="1" applyBorder="1"/>
    <xf numFmtId="0" fontId="2" fillId="0" borderId="0" xfId="0" applyFont="1"/>
    <xf numFmtId="4" fontId="2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17" fontId="0" fillId="0" borderId="11" xfId="0" applyNumberFormat="1" applyBorder="1"/>
    <xf numFmtId="4" fontId="0" fillId="0" borderId="11" xfId="0" applyNumberFormat="1" applyBorder="1"/>
    <xf numFmtId="17" fontId="0" fillId="0" borderId="0" xfId="0" applyNumberFormat="1"/>
    <xf numFmtId="4" fontId="2" fillId="0" borderId="20" xfId="0" applyNumberFormat="1" applyFont="1" applyFill="1" applyBorder="1"/>
    <xf numFmtId="0" fontId="3" fillId="0" borderId="0" xfId="0" applyFont="1" applyAlignment="1">
      <alignment horizontal="left"/>
    </xf>
    <xf numFmtId="0" fontId="7" fillId="0" borderId="0" xfId="0" applyFont="1"/>
    <xf numFmtId="0" fontId="0" fillId="0" borderId="15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22" xfId="0" applyBorder="1"/>
    <xf numFmtId="0" fontId="0" fillId="0" borderId="0" xfId="0" applyBorder="1"/>
    <xf numFmtId="17" fontId="0" fillId="0" borderId="23" xfId="0" applyNumberFormat="1" applyBorder="1"/>
    <xf numFmtId="4" fontId="0" fillId="0" borderId="0" xfId="0" applyNumberFormat="1" applyBorder="1"/>
    <xf numFmtId="4" fontId="0" fillId="0" borderId="23" xfId="0" applyNumberFormat="1" applyBorder="1"/>
    <xf numFmtId="166" fontId="0" fillId="0" borderId="0" xfId="0" applyNumberFormat="1" applyBorder="1"/>
    <xf numFmtId="0" fontId="2" fillId="0" borderId="11" xfId="0" applyFont="1" applyBorder="1"/>
    <xf numFmtId="4" fontId="2" fillId="0" borderId="24" xfId="0" applyNumberFormat="1" applyFont="1" applyBorder="1"/>
    <xf numFmtId="4" fontId="2" fillId="0" borderId="11" xfId="0" applyNumberFormat="1" applyFont="1" applyBorder="1"/>
    <xf numFmtId="166" fontId="2" fillId="0" borderId="0" xfId="0" applyNumberFormat="1" applyFont="1" applyBorder="1"/>
    <xf numFmtId="43" fontId="0" fillId="0" borderId="0" xfId="1" applyFont="1"/>
    <xf numFmtId="0" fontId="8" fillId="0" borderId="0" xfId="0" applyFont="1"/>
    <xf numFmtId="166" fontId="0" fillId="0" borderId="0" xfId="0" applyNumberFormat="1"/>
    <xf numFmtId="0" fontId="2" fillId="0" borderId="0" xfId="0" applyFont="1" applyAlignment="1">
      <alignment horizontal="left"/>
    </xf>
    <xf numFmtId="43" fontId="2" fillId="3" borderId="20" xfId="0" applyNumberFormat="1" applyFont="1" applyFill="1" applyBorder="1"/>
    <xf numFmtId="0" fontId="2" fillId="0" borderId="10" xfId="0" applyFont="1" applyBorder="1" applyAlignment="1">
      <alignment horizontal="right"/>
    </xf>
    <xf numFmtId="166" fontId="0" fillId="0" borderId="10" xfId="0" applyNumberFormat="1" applyBorder="1"/>
    <xf numFmtId="0" fontId="2" fillId="3" borderId="20" xfId="0" applyFont="1" applyFill="1" applyBorder="1"/>
    <xf numFmtId="166" fontId="2" fillId="3" borderId="25" xfId="0" applyNumberFormat="1" applyFont="1" applyFill="1" applyBorder="1"/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A24" sqref="A24"/>
    </sheetView>
  </sheetViews>
  <sheetFormatPr defaultRowHeight="14.4" x14ac:dyDescent="0.3"/>
  <cols>
    <col min="1" max="1" width="11.5546875" bestFit="1" customWidth="1"/>
    <col min="2" max="2" width="28.109375" customWidth="1"/>
    <col min="3" max="3" width="12.6640625" bestFit="1" customWidth="1"/>
    <col min="4" max="4" width="11.6640625" bestFit="1" customWidth="1"/>
    <col min="5" max="5" width="12.6640625" bestFit="1" customWidth="1"/>
  </cols>
  <sheetData>
    <row r="2" spans="1:6" ht="23.4" x14ac:dyDescent="0.45">
      <c r="A2" s="31" t="s">
        <v>0</v>
      </c>
    </row>
    <row r="3" spans="1:6" ht="15.6" x14ac:dyDescent="0.3">
      <c r="B3" s="1" t="s">
        <v>1</v>
      </c>
    </row>
    <row r="4" spans="1:6" ht="15" thickBot="1" x14ac:dyDescent="0.35"/>
    <row r="5" spans="1:6" ht="15" thickBot="1" x14ac:dyDescent="0.35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</row>
    <row r="6" spans="1:6" x14ac:dyDescent="0.3">
      <c r="A6" s="7"/>
      <c r="B6" s="8"/>
      <c r="C6" s="9"/>
      <c r="D6" s="10"/>
      <c r="E6" s="11"/>
    </row>
    <row r="7" spans="1:6" x14ac:dyDescent="0.3">
      <c r="A7" s="7" t="s">
        <v>7</v>
      </c>
      <c r="B7" s="12">
        <v>42470</v>
      </c>
      <c r="C7" s="13">
        <v>772400.88966817106</v>
      </c>
      <c r="D7" s="14">
        <v>156189.22</v>
      </c>
      <c r="E7" s="15">
        <f>C7+D7</f>
        <v>928590.10966817103</v>
      </c>
    </row>
    <row r="8" spans="1:6" x14ac:dyDescent="0.3">
      <c r="A8" s="7" t="s">
        <v>8</v>
      </c>
      <c r="B8" s="12">
        <v>42500</v>
      </c>
      <c r="C8" s="13">
        <v>898780.16000000003</v>
      </c>
      <c r="D8" s="14">
        <v>162284.87</v>
      </c>
      <c r="E8" s="15">
        <f t="shared" ref="E8:E18" si="0">C8+D8</f>
        <v>1061065.03</v>
      </c>
      <c r="F8" t="s">
        <v>28</v>
      </c>
    </row>
    <row r="9" spans="1:6" x14ac:dyDescent="0.3">
      <c r="A9" s="7" t="s">
        <v>9</v>
      </c>
      <c r="B9" s="12">
        <v>42530</v>
      </c>
      <c r="C9" s="13">
        <v>821929.42708573537</v>
      </c>
      <c r="D9" s="14">
        <v>164385.89000000001</v>
      </c>
      <c r="E9" s="15">
        <f t="shared" si="0"/>
        <v>986315.31708573538</v>
      </c>
    </row>
    <row r="10" spans="1:6" x14ac:dyDescent="0.3">
      <c r="A10" s="7" t="s">
        <v>10</v>
      </c>
      <c r="B10" s="12">
        <v>42560</v>
      </c>
      <c r="C10" s="13">
        <v>868217.54293444077</v>
      </c>
      <c r="D10" s="14">
        <v>173643.51</v>
      </c>
      <c r="E10" s="15">
        <f t="shared" si="0"/>
        <v>1041861.0529344408</v>
      </c>
    </row>
    <row r="11" spans="1:6" x14ac:dyDescent="0.3">
      <c r="A11" s="7" t="s">
        <v>11</v>
      </c>
      <c r="B11" s="12">
        <v>42590</v>
      </c>
      <c r="C11" s="13">
        <v>923970.56098088459</v>
      </c>
      <c r="D11" s="14">
        <v>172977.11000000002</v>
      </c>
      <c r="E11" s="15">
        <f t="shared" si="0"/>
        <v>1096947.6709808847</v>
      </c>
    </row>
    <row r="12" spans="1:6" x14ac:dyDescent="0.3">
      <c r="A12" s="7" t="s">
        <v>12</v>
      </c>
      <c r="B12" s="12">
        <v>42620</v>
      </c>
      <c r="C12" s="13">
        <v>812623.57555875508</v>
      </c>
      <c r="D12" s="14">
        <v>162524.71</v>
      </c>
      <c r="E12" s="15">
        <f t="shared" si="0"/>
        <v>975148.28555875504</v>
      </c>
    </row>
    <row r="13" spans="1:6" x14ac:dyDescent="0.3">
      <c r="A13" s="7" t="s">
        <v>13</v>
      </c>
      <c r="B13" s="12">
        <v>42650</v>
      </c>
      <c r="C13" s="13">
        <v>865108.68572716194</v>
      </c>
      <c r="D13" s="14">
        <v>173021.74000000002</v>
      </c>
      <c r="E13" s="15">
        <f t="shared" si="0"/>
        <v>1038130.4257271619</v>
      </c>
    </row>
    <row r="14" spans="1:6" x14ac:dyDescent="0.3">
      <c r="A14" s="7" t="s">
        <v>14</v>
      </c>
      <c r="B14" s="12">
        <v>42680</v>
      </c>
      <c r="C14" s="13">
        <v>836115.16</v>
      </c>
      <c r="D14" s="14">
        <v>167223.03</v>
      </c>
      <c r="E14" s="15">
        <f t="shared" si="0"/>
        <v>1003338.1900000001</v>
      </c>
    </row>
    <row r="15" spans="1:6" x14ac:dyDescent="0.3">
      <c r="A15" s="7" t="s">
        <v>15</v>
      </c>
      <c r="B15" s="12">
        <v>42710</v>
      </c>
      <c r="C15" s="13">
        <v>849841.51</v>
      </c>
      <c r="D15" s="14">
        <v>174142.87</v>
      </c>
      <c r="E15" s="15">
        <f t="shared" si="0"/>
        <v>1023984.38</v>
      </c>
      <c r="F15" t="s">
        <v>28</v>
      </c>
    </row>
    <row r="16" spans="1:6" x14ac:dyDescent="0.3">
      <c r="A16" s="7" t="s">
        <v>16</v>
      </c>
      <c r="B16" s="12">
        <v>42740</v>
      </c>
      <c r="C16" s="13">
        <v>866038.04</v>
      </c>
      <c r="D16" s="14">
        <v>173207.61</v>
      </c>
      <c r="E16" s="15">
        <f t="shared" si="0"/>
        <v>1039245.65</v>
      </c>
    </row>
    <row r="17" spans="1:5" x14ac:dyDescent="0.3">
      <c r="A17" s="7" t="s">
        <v>17</v>
      </c>
      <c r="B17" s="12">
        <v>42770</v>
      </c>
      <c r="C17" s="13">
        <v>630386.44999999995</v>
      </c>
      <c r="D17" s="14">
        <v>161574.09999999998</v>
      </c>
      <c r="E17" s="15">
        <f t="shared" si="0"/>
        <v>791960.54999999993</v>
      </c>
    </row>
    <row r="18" spans="1:5" x14ac:dyDescent="0.3">
      <c r="A18" s="7" t="s">
        <v>18</v>
      </c>
      <c r="B18" s="12">
        <v>42799</v>
      </c>
      <c r="C18" s="13">
        <v>903797.30378710886</v>
      </c>
      <c r="D18" s="14">
        <v>180759.46</v>
      </c>
      <c r="E18" s="15">
        <f t="shared" si="0"/>
        <v>1084556.7637871089</v>
      </c>
    </row>
    <row r="19" spans="1:5" x14ac:dyDescent="0.3">
      <c r="A19" s="16"/>
      <c r="B19" s="12"/>
      <c r="C19" s="17"/>
      <c r="D19" s="18"/>
      <c r="E19" s="15"/>
    </row>
    <row r="20" spans="1:5" ht="15" thickBot="1" x14ac:dyDescent="0.35">
      <c r="A20" s="19"/>
      <c r="B20" s="20"/>
      <c r="C20" s="21"/>
      <c r="D20" s="21"/>
      <c r="E20" s="22"/>
    </row>
    <row r="22" spans="1:5" x14ac:dyDescent="0.3">
      <c r="B22" s="23" t="s">
        <v>19</v>
      </c>
      <c r="C22" s="24">
        <f>SUM(C6:C20)</f>
        <v>10049209.305742256</v>
      </c>
      <c r="D22" s="24">
        <f t="shared" ref="D22:E22" si="1">SUM(D6:D20)</f>
        <v>2021934.12</v>
      </c>
      <c r="E22" s="24">
        <f t="shared" si="1"/>
        <v>12071143.425742259</v>
      </c>
    </row>
    <row r="24" spans="1:5" x14ac:dyDescent="0.3">
      <c r="A24" s="57" t="s">
        <v>28</v>
      </c>
      <c r="B24" t="s">
        <v>29</v>
      </c>
      <c r="C24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17" sqref="E17"/>
    </sheetView>
  </sheetViews>
  <sheetFormatPr defaultRowHeight="14.4" x14ac:dyDescent="0.3"/>
  <cols>
    <col min="3" max="3" width="10.109375" bestFit="1" customWidth="1"/>
  </cols>
  <sheetData>
    <row r="1" spans="1:3" x14ac:dyDescent="0.3">
      <c r="A1" s="23" t="s">
        <v>20</v>
      </c>
    </row>
    <row r="3" spans="1:3" x14ac:dyDescent="0.3">
      <c r="B3" s="26" t="s">
        <v>21</v>
      </c>
      <c r="C3" s="26" t="s">
        <v>22</v>
      </c>
    </row>
    <row r="4" spans="1:3" x14ac:dyDescent="0.3">
      <c r="B4" s="27">
        <v>42461</v>
      </c>
      <c r="C4" s="28">
        <v>-4784.6599999999989</v>
      </c>
    </row>
    <row r="5" spans="1:3" x14ac:dyDescent="0.3">
      <c r="B5" s="27">
        <f>B4+30</f>
        <v>42491</v>
      </c>
      <c r="C5" s="28">
        <v>7011.3340000000007</v>
      </c>
    </row>
    <row r="6" spans="1:3" x14ac:dyDescent="0.3">
      <c r="B6" s="27">
        <f>B5+31</f>
        <v>42522</v>
      </c>
      <c r="C6" s="28">
        <v>0</v>
      </c>
    </row>
    <row r="7" spans="1:3" x14ac:dyDescent="0.3">
      <c r="B7" s="27">
        <f t="shared" ref="B7:B15" si="0">B6+31</f>
        <v>42553</v>
      </c>
      <c r="C7" s="28">
        <v>2010</v>
      </c>
    </row>
    <row r="8" spans="1:3" x14ac:dyDescent="0.3">
      <c r="B8" s="27">
        <f t="shared" si="0"/>
        <v>42584</v>
      </c>
      <c r="C8" s="28">
        <v>59172.460000000006</v>
      </c>
    </row>
    <row r="9" spans="1:3" x14ac:dyDescent="0.3">
      <c r="B9" s="27">
        <f t="shared" si="0"/>
        <v>42615</v>
      </c>
      <c r="C9" s="28">
        <v>0</v>
      </c>
    </row>
    <row r="10" spans="1:3" x14ac:dyDescent="0.3">
      <c r="B10" s="27">
        <f t="shared" si="0"/>
        <v>42646</v>
      </c>
      <c r="C10" s="28">
        <v>0</v>
      </c>
    </row>
    <row r="11" spans="1:3" x14ac:dyDescent="0.3">
      <c r="B11" s="27">
        <f t="shared" si="0"/>
        <v>42677</v>
      </c>
      <c r="C11" s="28">
        <v>2562.7000000000003</v>
      </c>
    </row>
    <row r="12" spans="1:3" x14ac:dyDescent="0.3">
      <c r="B12" s="27">
        <f t="shared" si="0"/>
        <v>42708</v>
      </c>
      <c r="C12" s="28">
        <v>4840.4149999999936</v>
      </c>
    </row>
    <row r="13" spans="1:3" x14ac:dyDescent="0.3">
      <c r="B13" s="27">
        <f t="shared" si="0"/>
        <v>42739</v>
      </c>
      <c r="C13" s="28">
        <v>0</v>
      </c>
    </row>
    <row r="14" spans="1:3" x14ac:dyDescent="0.3">
      <c r="B14" s="27">
        <f t="shared" si="0"/>
        <v>42770</v>
      </c>
      <c r="C14" s="28">
        <f>-152486.36+177484</f>
        <v>24997.640000000014</v>
      </c>
    </row>
    <row r="15" spans="1:3" x14ac:dyDescent="0.3">
      <c r="B15" s="27">
        <f t="shared" si="0"/>
        <v>42801</v>
      </c>
      <c r="C15" s="28">
        <v>35562.369999999995</v>
      </c>
    </row>
    <row r="16" spans="1:3" x14ac:dyDescent="0.3">
      <c r="B16" s="29"/>
      <c r="C16" s="25"/>
    </row>
    <row r="17" spans="3:3" ht="15" thickBot="1" x14ac:dyDescent="0.35">
      <c r="C17" s="30">
        <f>SUM(C4:C15)</f>
        <v>131372.25900000002</v>
      </c>
    </row>
    <row r="18" spans="3:3" ht="15" thickTop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4.4" x14ac:dyDescent="0.3"/>
  <cols>
    <col min="4" max="4" width="13.33203125" bestFit="1" customWidth="1"/>
  </cols>
  <sheetData>
    <row r="1" spans="1:5" ht="18" x14ac:dyDescent="0.35">
      <c r="A1" s="32" t="s">
        <v>27</v>
      </c>
    </row>
    <row r="3" spans="1:5" x14ac:dyDescent="0.3">
      <c r="B3" s="33"/>
      <c r="C3" s="55" t="s">
        <v>23</v>
      </c>
      <c r="D3" s="56"/>
      <c r="E3" s="34"/>
    </row>
    <row r="4" spans="1:5" x14ac:dyDescent="0.3">
      <c r="B4" s="35"/>
      <c r="C4" s="36" t="s">
        <v>24</v>
      </c>
      <c r="D4" s="35" t="s">
        <v>25</v>
      </c>
      <c r="E4" s="37"/>
    </row>
    <row r="5" spans="1:5" x14ac:dyDescent="0.3">
      <c r="B5" s="38">
        <v>42461</v>
      </c>
      <c r="C5" s="39">
        <v>-439.70564999999993</v>
      </c>
      <c r="D5" s="40">
        <v>-2009.77</v>
      </c>
      <c r="E5" s="41"/>
    </row>
    <row r="6" spans="1:5" x14ac:dyDescent="0.3">
      <c r="B6" s="38">
        <f>B5+31</f>
        <v>42492</v>
      </c>
      <c r="C6" s="39">
        <v>-465.23480999999992</v>
      </c>
      <c r="D6" s="40">
        <v>-744.62000000000012</v>
      </c>
      <c r="E6" s="41"/>
    </row>
    <row r="7" spans="1:5" x14ac:dyDescent="0.3">
      <c r="B7" s="38">
        <f t="shared" ref="B7:B16" si="0">B6+31</f>
        <v>42523</v>
      </c>
      <c r="C7" s="39">
        <v>-480.74263799999994</v>
      </c>
      <c r="D7" s="40">
        <v>-2578.5699999999997</v>
      </c>
      <c r="E7" s="41"/>
    </row>
    <row r="8" spans="1:5" x14ac:dyDescent="0.3">
      <c r="B8" s="38">
        <f t="shared" si="0"/>
        <v>42554</v>
      </c>
      <c r="C8" s="39"/>
      <c r="D8" s="40">
        <v>-170.16</v>
      </c>
      <c r="E8" s="41"/>
    </row>
    <row r="9" spans="1:5" x14ac:dyDescent="0.3">
      <c r="B9" s="38">
        <f t="shared" si="0"/>
        <v>42585</v>
      </c>
      <c r="C9" s="39">
        <v>-629.54999999999995</v>
      </c>
      <c r="D9" s="40">
        <v>-212.7</v>
      </c>
      <c r="E9" s="41"/>
    </row>
    <row r="10" spans="1:5" x14ac:dyDescent="0.3">
      <c r="B10" s="38">
        <f t="shared" si="0"/>
        <v>42616</v>
      </c>
      <c r="C10" s="39">
        <v>-3531.44</v>
      </c>
      <c r="D10" s="40">
        <v>-22158.74</v>
      </c>
      <c r="E10" s="41"/>
    </row>
    <row r="11" spans="1:5" x14ac:dyDescent="0.3">
      <c r="B11" s="38">
        <f t="shared" si="0"/>
        <v>42647</v>
      </c>
      <c r="C11" s="39"/>
      <c r="D11" s="40">
        <v>-936.52</v>
      </c>
      <c r="E11" s="41"/>
    </row>
    <row r="12" spans="1:5" x14ac:dyDescent="0.3">
      <c r="B12" s="38">
        <f t="shared" si="0"/>
        <v>42678</v>
      </c>
      <c r="C12" s="39">
        <v>-4742.077978797548</v>
      </c>
      <c r="D12" s="40">
        <v>-231.55</v>
      </c>
      <c r="E12" s="41"/>
    </row>
    <row r="13" spans="1:5" x14ac:dyDescent="0.3">
      <c r="B13" s="38">
        <f t="shared" si="0"/>
        <v>42709</v>
      </c>
      <c r="C13" s="39"/>
      <c r="D13" s="40">
        <v>-1227.8</v>
      </c>
      <c r="E13" s="37"/>
    </row>
    <row r="14" spans="1:5" x14ac:dyDescent="0.3">
      <c r="B14" s="38">
        <f t="shared" si="0"/>
        <v>42740</v>
      </c>
      <c r="C14" s="39"/>
      <c r="D14" s="40">
        <v>-1053.82</v>
      </c>
      <c r="E14" s="37"/>
    </row>
    <row r="15" spans="1:5" x14ac:dyDescent="0.3">
      <c r="B15" s="38">
        <f t="shared" si="0"/>
        <v>42771</v>
      </c>
      <c r="C15" s="39"/>
      <c r="D15" s="40">
        <v>-306.95000000000005</v>
      </c>
      <c r="E15" s="37"/>
    </row>
    <row r="16" spans="1:5" x14ac:dyDescent="0.3">
      <c r="B16" s="38">
        <f t="shared" si="0"/>
        <v>42802</v>
      </c>
      <c r="C16" s="39">
        <v>2763.4067585831453</v>
      </c>
      <c r="D16" s="40">
        <v>-1620.3400000000001</v>
      </c>
      <c r="E16" s="41"/>
    </row>
    <row r="17" spans="2:5" x14ac:dyDescent="0.3">
      <c r="B17" s="42" t="s">
        <v>26</v>
      </c>
      <c r="C17" s="43">
        <f>SUM(C5:C16)</f>
        <v>-7525.3443182144019</v>
      </c>
      <c r="D17" s="44">
        <f>SUM(D5:D16)</f>
        <v>-33251.54</v>
      </c>
      <c r="E17" s="45"/>
    </row>
    <row r="19" spans="2:5" x14ac:dyDescent="0.3">
      <c r="C19" s="46"/>
      <c r="D19" s="46"/>
    </row>
  </sheetData>
  <mergeCells count="1"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"/>
    </sheetView>
  </sheetViews>
  <sheetFormatPr defaultRowHeight="14.4" x14ac:dyDescent="0.3"/>
  <cols>
    <col min="1" max="1" width="20.44140625" customWidth="1"/>
    <col min="2" max="2" width="11.5546875" bestFit="1" customWidth="1"/>
  </cols>
  <sheetData>
    <row r="1" spans="1:5" ht="15.6" x14ac:dyDescent="0.3">
      <c r="A1" s="47" t="s">
        <v>37</v>
      </c>
      <c r="B1" s="37"/>
      <c r="C1" s="37"/>
      <c r="D1" s="37"/>
      <c r="E1" s="37"/>
    </row>
    <row r="3" spans="1:5" x14ac:dyDescent="0.3">
      <c r="A3" t="s">
        <v>30</v>
      </c>
    </row>
    <row r="4" spans="1:5" x14ac:dyDescent="0.3">
      <c r="A4" t="s">
        <v>31</v>
      </c>
      <c r="B4" s="48">
        <v>108681.41000000003</v>
      </c>
    </row>
    <row r="5" spans="1:5" x14ac:dyDescent="0.3">
      <c r="A5" t="s">
        <v>32</v>
      </c>
      <c r="B5" s="48">
        <v>50194</v>
      </c>
    </row>
    <row r="6" spans="1:5" x14ac:dyDescent="0.3">
      <c r="A6" t="s">
        <v>33</v>
      </c>
      <c r="B6" s="48">
        <v>271.08000000000004</v>
      </c>
    </row>
    <row r="7" spans="1:5" x14ac:dyDescent="0.3">
      <c r="A7" t="s">
        <v>34</v>
      </c>
      <c r="B7" s="48">
        <v>35</v>
      </c>
    </row>
    <row r="8" spans="1:5" x14ac:dyDescent="0.3">
      <c r="A8" t="s">
        <v>35</v>
      </c>
      <c r="B8" s="48">
        <v>332.8</v>
      </c>
    </row>
    <row r="9" spans="1:5" x14ac:dyDescent="0.3">
      <c r="B9" s="48"/>
    </row>
    <row r="10" spans="1:5" ht="15" thickBot="1" x14ac:dyDescent="0.35">
      <c r="A10" s="49" t="s">
        <v>36</v>
      </c>
      <c r="B10" s="50">
        <f>SUM(B4:B8)</f>
        <v>159514.29</v>
      </c>
    </row>
    <row r="11" spans="1:5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15" sqref="E15"/>
    </sheetView>
  </sheetViews>
  <sheetFormatPr defaultRowHeight="14.4" x14ac:dyDescent="0.3"/>
  <sheetData>
    <row r="1" spans="1:5" ht="18" x14ac:dyDescent="0.35">
      <c r="A1" s="32" t="s">
        <v>38</v>
      </c>
    </row>
    <row r="3" spans="1:5" x14ac:dyDescent="0.3">
      <c r="B3" s="42" t="s">
        <v>21</v>
      </c>
      <c r="C3" s="51" t="s">
        <v>22</v>
      </c>
      <c r="D3" s="37"/>
      <c r="E3" s="37"/>
    </row>
    <row r="4" spans="1:5" x14ac:dyDescent="0.3">
      <c r="B4" s="27">
        <v>42705</v>
      </c>
      <c r="C4" s="52">
        <v>954</v>
      </c>
      <c r="D4" s="41"/>
      <c r="E4" s="41"/>
    </row>
    <row r="6" spans="1:5" ht="15" thickBot="1" x14ac:dyDescent="0.35">
      <c r="B6" s="53" t="s">
        <v>26</v>
      </c>
      <c r="C6" s="54">
        <f>SUM(C4:C4)</f>
        <v>954</v>
      </c>
      <c r="D6" s="37"/>
    </row>
    <row r="7" spans="1:5" ht="15" thickTop="1" x14ac:dyDescent="0.3">
      <c r="D7" s="41"/>
    </row>
    <row r="8" spans="1:5" x14ac:dyDescent="0.3">
      <c r="D8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3" sqref="A3"/>
    </sheetView>
  </sheetViews>
  <sheetFormatPr defaultRowHeight="14.4" x14ac:dyDescent="0.3"/>
  <cols>
    <col min="2" max="2" width="10.5546875" bestFit="1" customWidth="1"/>
  </cols>
  <sheetData>
    <row r="1" spans="1:3" ht="15.6" x14ac:dyDescent="0.3">
      <c r="A1" s="47" t="s">
        <v>39</v>
      </c>
      <c r="B1" s="37"/>
      <c r="C1" s="37"/>
    </row>
    <row r="3" spans="1:3" x14ac:dyDescent="0.3">
      <c r="A3" s="42" t="s">
        <v>21</v>
      </c>
      <c r="B3" s="51" t="s">
        <v>22</v>
      </c>
    </row>
    <row r="4" spans="1:3" x14ac:dyDescent="0.3">
      <c r="A4" s="27">
        <v>42461</v>
      </c>
      <c r="B4" s="52">
        <v>10347</v>
      </c>
    </row>
    <row r="5" spans="1:3" x14ac:dyDescent="0.3">
      <c r="A5" s="27">
        <f>A4+31</f>
        <v>42492</v>
      </c>
      <c r="B5" s="52">
        <v>1128.4000000000001</v>
      </c>
    </row>
    <row r="6" spans="1:3" x14ac:dyDescent="0.3">
      <c r="A6" s="27">
        <f t="shared" ref="A6:A15" si="0">A5+31</f>
        <v>42523</v>
      </c>
      <c r="B6" s="52">
        <v>0</v>
      </c>
    </row>
    <row r="7" spans="1:3" x14ac:dyDescent="0.3">
      <c r="A7" s="27">
        <f t="shared" si="0"/>
        <v>42554</v>
      </c>
      <c r="B7" s="52">
        <v>21443.599999999999</v>
      </c>
    </row>
    <row r="8" spans="1:3" x14ac:dyDescent="0.3">
      <c r="A8" s="27">
        <f t="shared" si="0"/>
        <v>42585</v>
      </c>
      <c r="B8" s="52">
        <v>7546.2</v>
      </c>
    </row>
    <row r="9" spans="1:3" x14ac:dyDescent="0.3">
      <c r="A9" s="27">
        <f t="shared" si="0"/>
        <v>42616</v>
      </c>
      <c r="B9" s="52">
        <v>0</v>
      </c>
    </row>
    <row r="10" spans="1:3" x14ac:dyDescent="0.3">
      <c r="A10" s="27">
        <f t="shared" si="0"/>
        <v>42647</v>
      </c>
      <c r="B10" s="52">
        <v>0</v>
      </c>
    </row>
    <row r="11" spans="1:3" x14ac:dyDescent="0.3">
      <c r="A11" s="27">
        <f t="shared" si="0"/>
        <v>42678</v>
      </c>
      <c r="B11" s="52">
        <v>5611.5</v>
      </c>
    </row>
    <row r="12" spans="1:3" x14ac:dyDescent="0.3">
      <c r="A12" s="27">
        <f t="shared" si="0"/>
        <v>42709</v>
      </c>
      <c r="B12" s="52">
        <v>7500</v>
      </c>
    </row>
    <row r="13" spans="1:3" x14ac:dyDescent="0.3">
      <c r="A13" s="27">
        <f t="shared" si="0"/>
        <v>42740</v>
      </c>
      <c r="B13" s="52">
        <v>1688.5</v>
      </c>
    </row>
    <row r="14" spans="1:3" x14ac:dyDescent="0.3">
      <c r="A14" s="27">
        <f t="shared" si="0"/>
        <v>42771</v>
      </c>
      <c r="B14" s="52">
        <v>1734.5</v>
      </c>
    </row>
    <row r="15" spans="1:3" x14ac:dyDescent="0.3">
      <c r="A15" s="27">
        <f t="shared" si="0"/>
        <v>42802</v>
      </c>
      <c r="B15" s="52">
        <v>1173.5</v>
      </c>
    </row>
    <row r="17" spans="1:2" ht="15" thickBot="1" x14ac:dyDescent="0.35">
      <c r="A17" s="49" t="s">
        <v>36</v>
      </c>
      <c r="B17" s="50">
        <f>SUM(B4:B15)</f>
        <v>58173.2</v>
      </c>
    </row>
    <row r="18" spans="1:2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UC Payments</vt:lpstr>
      <vt:lpstr>2. Contract Variations</vt:lpstr>
      <vt:lpstr>3. Performance &amp; Unavailability</vt:lpstr>
      <vt:lpstr>4. Client Side Costs</vt:lpstr>
      <vt:lpstr>5. Grant Payment to Voluntary O</vt:lpstr>
      <vt:lpstr>6. Legal Fees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Simans,Jez</cp:lastModifiedBy>
  <dcterms:created xsi:type="dcterms:W3CDTF">2017-08-09T09:04:21Z</dcterms:created>
  <dcterms:modified xsi:type="dcterms:W3CDTF">2017-08-23T10:20:28Z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